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ul\CBI\Tools\"/>
    </mc:Choice>
  </mc:AlternateContent>
  <xr:revisionPtr revIDLastSave="0" documentId="13_ncr:1_{BE396261-7DF7-49FF-AF81-FE2635C967C3}" xr6:coauthVersionLast="47" xr6:coauthVersionMax="47" xr10:uidLastSave="{00000000-0000-0000-0000-000000000000}"/>
  <bookViews>
    <workbookView xWindow="19110" yWindow="-16320" windowWidth="29040" windowHeight="15840" xr2:uid="{63D0EA23-B4FA-4A50-91FF-E084F5E7EB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4" i="1" l="1"/>
  <c r="G62" i="1" s="1"/>
  <c r="G69" i="1" s="1"/>
  <c r="AE70" i="1"/>
  <c r="AE71" i="1"/>
  <c r="AE72" i="1"/>
  <c r="AE73" i="1"/>
  <c r="AE69" i="1"/>
  <c r="AG55" i="1"/>
  <c r="AG56" i="1"/>
  <c r="AG57" i="1"/>
  <c r="AG54" i="1"/>
  <c r="AD54" i="1"/>
  <c r="AD55" i="1"/>
  <c r="AD56" i="1"/>
  <c r="AD57" i="1"/>
  <c r="AD53" i="1"/>
  <c r="G52" i="1"/>
  <c r="AC57" i="1" l="1"/>
  <c r="AB57" i="1" s="1"/>
  <c r="AH57" i="1" s="1"/>
  <c r="AI57" i="1" s="1"/>
  <c r="AC54" i="1"/>
  <c r="AB54" i="1" s="1"/>
  <c r="AH54" i="1" s="1"/>
  <c r="AI54" i="1" s="1"/>
  <c r="AC56" i="1"/>
  <c r="AB56" i="1" s="1"/>
  <c r="AH56" i="1" s="1"/>
  <c r="AI56" i="1" s="1"/>
  <c r="AC55" i="1"/>
  <c r="AB55" i="1" s="1"/>
  <c r="AH55" i="1" s="1"/>
  <c r="AI55" i="1" s="1"/>
  <c r="AI59" i="1" l="1"/>
  <c r="AH59" i="1"/>
  <c r="AE64" i="1" l="1"/>
  <c r="AE65" i="1"/>
  <c r="AE66" i="1"/>
  <c r="AE67" i="1"/>
  <c r="AE63" i="1"/>
</calcChain>
</file>

<file path=xl/sharedStrings.xml><?xml version="1.0" encoding="utf-8"?>
<sst xmlns="http://schemas.openxmlformats.org/spreadsheetml/2006/main" count="69" uniqueCount="65">
  <si>
    <t>Market Research Tools</t>
  </si>
  <si>
    <t>N</t>
  </si>
  <si>
    <t>P</t>
  </si>
  <si>
    <t>H</t>
  </si>
  <si>
    <t>Households</t>
  </si>
  <si>
    <t>Focus area variables:</t>
  </si>
  <si>
    <t>Estimated total number users</t>
  </si>
  <si>
    <t>e</t>
  </si>
  <si>
    <t>Select an accepatble margin of error</t>
  </si>
  <si>
    <t>Determine a respresentative sample size for a survey that will provide a targetted level of confidence</t>
  </si>
  <si>
    <t>Z*</t>
  </si>
  <si>
    <t xml:space="preserve">To achieve a confidence level of 100%, the survey need to include all users. This may not be practical or affordable. </t>
  </si>
  <si>
    <r>
      <t>A </t>
    </r>
    <r>
      <rPr>
        <sz val="12"/>
        <color theme="1"/>
        <rFont val="Open Sans"/>
        <family val="2"/>
      </rPr>
      <t>confidence</t>
    </r>
    <r>
      <rPr>
        <sz val="12"/>
        <color rgb="FF000000"/>
        <rFont val="Open Sans"/>
        <family val="2"/>
      </rPr>
      <t> </t>
    </r>
    <r>
      <rPr>
        <sz val="12"/>
        <color theme="1"/>
        <rFont val="Open Sans"/>
        <family val="2"/>
      </rPr>
      <t>level</t>
    </r>
    <r>
      <rPr>
        <sz val="12"/>
        <color rgb="FF000000"/>
        <rFont val="Open Sans"/>
        <family val="2"/>
      </rPr>
      <t> of 95%  </t>
    </r>
    <r>
      <rPr>
        <sz val="12"/>
        <color theme="1"/>
        <rFont val="Open Sans"/>
        <family val="2"/>
      </rPr>
      <t>means</t>
    </r>
    <r>
      <rPr>
        <sz val="12"/>
        <color rgb="FF000000"/>
        <rFont val="Open Sans"/>
        <family val="2"/>
      </rPr>
      <t> that there is a </t>
    </r>
    <r>
      <rPr>
        <sz val="12"/>
        <color theme="1"/>
        <rFont val="Open Sans"/>
        <family val="2"/>
      </rPr>
      <t>probability</t>
    </r>
    <r>
      <rPr>
        <sz val="12"/>
        <color rgb="FF000000"/>
        <rFont val="Open Sans"/>
        <family val="2"/>
      </rPr>
      <t xml:space="preserve"> of at least 95 per cent that the survey results will be </t>
    </r>
    <r>
      <rPr>
        <sz val="12"/>
        <color theme="1"/>
        <rFont val="Open Sans"/>
        <family val="2"/>
      </rPr>
      <t>representative.</t>
    </r>
  </si>
  <si>
    <t>x</t>
  </si>
  <si>
    <t>y</t>
  </si>
  <si>
    <t>y=a x^2+bx</t>
  </si>
  <si>
    <t>a</t>
  </si>
  <si>
    <t>b</t>
  </si>
  <si>
    <t>Assumption:</t>
  </si>
  <si>
    <t>μ</t>
  </si>
  <si>
    <t>σ</t>
  </si>
  <si>
    <t>This means that there are a predictable relationship between the mean and standard deviation of the data set</t>
  </si>
  <si>
    <t>mean</t>
  </si>
  <si>
    <t>standard deviation</t>
  </si>
  <si>
    <t>(Arithmetic mean = sum of all values divided by the total number of values)</t>
  </si>
  <si>
    <t>Most data sets that relates to human characteristics and their natural behaviour exhibits a normal disribution</t>
  </si>
  <si>
    <t>(Dispersion of the data in relation to the mean)</t>
  </si>
  <si>
    <t>Example IQ</t>
  </si>
  <si>
    <t>Note:</t>
  </si>
  <si>
    <r>
      <t>In most distributions, </t>
    </r>
    <r>
      <rPr>
        <sz val="11"/>
        <color rgb="FF040C28"/>
        <rFont val="Calibri"/>
        <family val="2"/>
        <scheme val="minor"/>
      </rPr>
      <t>about 95% of values will be within 2 standard deviations of the mean</t>
    </r>
    <r>
      <rPr>
        <sz val="11"/>
        <color rgb="FF4D5156"/>
        <rFont val="Calibri"/>
        <family val="2"/>
        <scheme val="minor"/>
      </rPr>
      <t>.</t>
    </r>
  </si>
  <si>
    <t>size of population</t>
  </si>
  <si>
    <r>
      <t>(-2</t>
    </r>
    <r>
      <rPr>
        <sz val="11"/>
        <color theme="1"/>
        <rFont val="Calibri"/>
        <family val="2"/>
      </rPr>
      <t>σ&lt; x</t>
    </r>
    <r>
      <rPr>
        <vertAlign val="subscript"/>
        <sz val="11"/>
        <color theme="1"/>
        <rFont val="Calibri"/>
        <family val="2"/>
      </rPr>
      <t>i</t>
    </r>
    <r>
      <rPr>
        <sz val="11"/>
        <color theme="1"/>
        <rFont val="Calibri"/>
        <family val="2"/>
      </rPr>
      <t>&lt;2σ)</t>
    </r>
  </si>
  <si>
    <t>So what sample size will provide an acceptable level of confidence?</t>
  </si>
  <si>
    <t>Level of confidence (LoC):</t>
  </si>
  <si>
    <t>LoC</t>
  </si>
  <si>
    <r>
      <t xml:space="preserve">The critical value relates the proportion of </t>
    </r>
    <r>
      <rPr>
        <sz val="10"/>
        <color theme="1"/>
        <rFont val="Calibri"/>
        <family val="2"/>
      </rPr>
      <t>σ and the</t>
    </r>
    <r>
      <rPr>
        <sz val="10"/>
        <color theme="1"/>
        <rFont val="Calibri"/>
        <family val="2"/>
        <scheme val="minor"/>
      </rPr>
      <t xml:space="preserve"> LoC which links  the area under the distribution curve between the upper and lower bound, or confidence interval.</t>
    </r>
  </si>
  <si>
    <t>α</t>
  </si>
  <si>
    <t>Estimated total populaltion (2023)</t>
  </si>
  <si>
    <t>R</t>
  </si>
  <si>
    <t>Estimated response rate</t>
  </si>
  <si>
    <t>Number to invite</t>
  </si>
  <si>
    <t>Required sample size</t>
  </si>
  <si>
    <t xml:space="preserve">n </t>
  </si>
  <si>
    <t>=</t>
  </si>
  <si>
    <t>n*</t>
  </si>
  <si>
    <t>Standard Deviation</t>
  </si>
  <si>
    <t>So you think that you are not good with maths? Who planted this seed? Who robbed you of exploring life with your full capacity?</t>
  </si>
  <si>
    <t xml:space="preserve">It is the same with "left brain" and "right brain" dominance concept. You do have a whole brain. Use it.  </t>
  </si>
  <si>
    <t>Making sound business decisions requires an ability to assess and interpret data and information.</t>
  </si>
  <si>
    <r>
      <t>Mathematics is the language with which God has written the universe.</t>
    </r>
    <r>
      <rPr>
        <sz val="18"/>
        <rFont val="Calibri"/>
        <family val="2"/>
        <scheme val="minor"/>
      </rPr>
      <t xml:space="preserve"> - Galileo Galilei</t>
    </r>
  </si>
  <si>
    <t>So you regard yourself a business person? This means that you have the ability to process information in a way that creates opportunity.</t>
  </si>
  <si>
    <t xml:space="preserve">Yes there is logic behind it. It is something that you can learn to do better. Start the life long exploration journey. </t>
  </si>
  <si>
    <t>Standard Deviation is the average amount of variability in your dataset.</t>
  </si>
  <si>
    <t>How can you improve this?</t>
  </si>
  <si>
    <t>Example</t>
  </si>
  <si>
    <t>Start with 0,5 if unknown</t>
  </si>
  <si>
    <t>Other aspects to keep in mind:</t>
  </si>
  <si>
    <t>1) Who are the movers and shakers? Who influence change in behaviour?</t>
  </si>
  <si>
    <t>Sample size:</t>
  </si>
  <si>
    <t>2) How do you get closer to your potential clients?</t>
  </si>
  <si>
    <t>3) Independent indirect market research? (Response to advertisements)</t>
  </si>
  <si>
    <t>4) AI and Internet.</t>
  </si>
  <si>
    <t>5) Language and culture</t>
  </si>
  <si>
    <t>6) Aging of datasets (Change)</t>
  </si>
  <si>
    <t>7) The 5 P's of marketing – Product, Price, Promotion, Place, and People - Driving the questions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</si>
</sst>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Open Sans"/>
      <family val="2"/>
    </font>
    <font>
      <sz val="12"/>
      <color theme="1"/>
      <name val="Open Sans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sz val="11"/>
      <color rgb="FF4D5156"/>
      <name val="Calibri"/>
      <family val="2"/>
      <scheme val="minor"/>
    </font>
    <font>
      <sz val="11"/>
      <color rgb="FF040C28"/>
      <name val="Calibri"/>
      <family val="2"/>
      <scheme val="minor"/>
    </font>
    <font>
      <vertAlign val="subscript"/>
      <sz val="11"/>
      <color theme="1"/>
      <name val="Calibri"/>
      <family val="2"/>
    </font>
    <font>
      <b/>
      <sz val="12"/>
      <color rgb="FF000000"/>
      <name val="Open Sans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1"/>
      <color theme="1"/>
      <name val="Calibri"/>
      <family val="2"/>
    </font>
    <font>
      <b/>
      <sz val="24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i/>
      <sz val="18"/>
      <name val="Calibri"/>
      <family val="2"/>
      <scheme val="minor"/>
    </font>
    <font>
      <sz val="18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0" fillId="0" borderId="0" xfId="0" applyNumberFormat="1"/>
    <xf numFmtId="0" fontId="5" fillId="0" borderId="0" xfId="0" applyFont="1"/>
    <xf numFmtId="9" fontId="7" fillId="0" borderId="0" xfId="0" applyNumberFormat="1" applyFont="1"/>
    <xf numFmtId="164" fontId="0" fillId="0" borderId="0" xfId="0" applyNumberFormat="1"/>
    <xf numFmtId="165" fontId="0" fillId="0" borderId="0" xfId="0" applyNumberFormat="1"/>
    <xf numFmtId="165" fontId="0" fillId="0" borderId="0" xfId="1" applyNumberFormat="1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9" fontId="0" fillId="2" borderId="0" xfId="0" applyNumberFormat="1" applyFill="1"/>
    <xf numFmtId="164" fontId="0" fillId="2" borderId="0" xfId="0" applyNumberFormat="1" applyFill="1"/>
    <xf numFmtId="0" fontId="0" fillId="2" borderId="0" xfId="0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0" fillId="2" borderId="0" xfId="0" applyFill="1"/>
    <xf numFmtId="0" fontId="0" fillId="0" borderId="0" xfId="0" applyAlignment="1">
      <alignment horizontal="right"/>
    </xf>
    <xf numFmtId="1" fontId="2" fillId="3" borderId="1" xfId="0" applyNumberFormat="1" applyFont="1" applyFill="1" applyBorder="1" applyAlignment="1">
      <alignment horizontal="right"/>
    </xf>
    <xf numFmtId="1" fontId="2" fillId="3" borderId="1" xfId="0" applyNumberFormat="1" applyFont="1" applyFill="1" applyBorder="1"/>
    <xf numFmtId="0" fontId="17" fillId="0" borderId="0" xfId="0" applyFont="1"/>
    <xf numFmtId="0" fontId="0" fillId="0" borderId="0" xfId="0" applyAlignment="1">
      <alignment horizontal="left" vertical="center"/>
    </xf>
    <xf numFmtId="0" fontId="18" fillId="0" borderId="0" xfId="0" applyFont="1"/>
    <xf numFmtId="0" fontId="19" fillId="0" borderId="0" xfId="0" applyFont="1"/>
    <xf numFmtId="0" fontId="21" fillId="0" borderId="0" xfId="0" applyFont="1"/>
    <xf numFmtId="10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0" fontId="0" fillId="0" borderId="0" xfId="0" applyAlignment="1">
      <alignment horizontal="center" wrapText="1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ZA"/>
              <a:t>Critical  Z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1"/>
            <c:dispEq val="1"/>
            <c:trendlineLbl>
              <c:layout>
                <c:manualLayout>
                  <c:x val="7.2001312335958009E-3"/>
                  <c:y val="0.1794282743411067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intercept val="0"/>
            <c:dispRSqr val="1"/>
            <c:dispEq val="1"/>
            <c:trendlineLbl>
              <c:layout>
                <c:manualLayout>
                  <c:x val="-8.3114610673665784E-6"/>
                  <c:y val="0.1936290072367152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Sheet1!$D$42:$D$49</c:f>
              <c:numCache>
                <c:formatCode>0.00000</c:formatCode>
                <c:ptCount val="8"/>
                <c:pt idx="0" formatCode="General">
                  <c:v>0</c:v>
                </c:pt>
                <c:pt idx="1">
                  <c:v>0.67449000000000003</c:v>
                </c:pt>
                <c:pt idx="2">
                  <c:v>1.15035</c:v>
                </c:pt>
                <c:pt idx="3">
                  <c:v>1.6448499999999999</c:v>
                </c:pt>
                <c:pt idx="4">
                  <c:v>1.9599599999999999</c:v>
                </c:pt>
                <c:pt idx="5">
                  <c:v>2.33</c:v>
                </c:pt>
                <c:pt idx="6">
                  <c:v>2.5758299999999998</c:v>
                </c:pt>
                <c:pt idx="7">
                  <c:v>3.29053</c:v>
                </c:pt>
              </c:numCache>
            </c:numRef>
          </c:xVal>
          <c:yVal>
            <c:numRef>
              <c:f>Sheet1!$C$42:$C$49</c:f>
              <c:numCache>
                <c:formatCode>0%</c:formatCode>
                <c:ptCount val="8"/>
                <c:pt idx="0">
                  <c:v>0</c:v>
                </c:pt>
                <c:pt idx="1">
                  <c:v>0.5</c:v>
                </c:pt>
                <c:pt idx="2">
                  <c:v>0.75</c:v>
                </c:pt>
                <c:pt idx="3">
                  <c:v>0.9</c:v>
                </c:pt>
                <c:pt idx="4">
                  <c:v>0.95</c:v>
                </c:pt>
                <c:pt idx="5">
                  <c:v>0.98</c:v>
                </c:pt>
                <c:pt idx="6">
                  <c:v>0.99</c:v>
                </c:pt>
                <c:pt idx="7" formatCode="0.0%">
                  <c:v>0.999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A42-414C-ACDD-FA25B471E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5961391"/>
        <c:axId val="532865759"/>
      </c:scatterChart>
      <c:valAx>
        <c:axId val="535961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2865759"/>
        <c:crosses val="autoZero"/>
        <c:crossBetween val="midCat"/>
      </c:valAx>
      <c:valAx>
        <c:axId val="5328657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596139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57912</xdr:colOff>
      <xdr:row>1</xdr:row>
      <xdr:rowOff>266700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BD51C25-3AA4-7C4C-4109-D78094B6F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7512" cy="457200"/>
        </a:xfrm>
        <a:prstGeom prst="rect">
          <a:avLst/>
        </a:prstGeom>
      </xdr:spPr>
    </xdr:pic>
    <xdr:clientData/>
  </xdr:twoCellAnchor>
  <xdr:twoCellAnchor editAs="oneCell">
    <xdr:from>
      <xdr:col>11</xdr:col>
      <xdr:colOff>180975</xdr:colOff>
      <xdr:row>40</xdr:row>
      <xdr:rowOff>228600</xdr:rowOff>
    </xdr:from>
    <xdr:to>
      <xdr:col>18</xdr:col>
      <xdr:colOff>762866</xdr:colOff>
      <xdr:row>51</xdr:row>
      <xdr:rowOff>67541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40C007A-7E28-FD83-D3D1-A0498974D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325" y="6562725"/>
          <a:ext cx="4849091" cy="2410691"/>
        </a:xfrm>
        <a:prstGeom prst="rect">
          <a:avLst/>
        </a:prstGeom>
      </xdr:spPr>
    </xdr:pic>
    <xdr:clientData/>
  </xdr:twoCellAnchor>
  <xdr:twoCellAnchor>
    <xdr:from>
      <xdr:col>28</xdr:col>
      <xdr:colOff>600075</xdr:colOff>
      <xdr:row>37</xdr:row>
      <xdr:rowOff>133350</xdr:rowOff>
    </xdr:from>
    <xdr:to>
      <xdr:col>36</xdr:col>
      <xdr:colOff>295275</xdr:colOff>
      <xdr:row>50</xdr:row>
      <xdr:rowOff>28575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AE06E3BE-D544-ED5A-A75C-803C95525B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 fPrintsWithSheet="0"/>
  </xdr:twoCellAnchor>
  <xdr:twoCellAnchor editAs="oneCell">
    <xdr:from>
      <xdr:col>2</xdr:col>
      <xdr:colOff>104775</xdr:colOff>
      <xdr:row>20</xdr:row>
      <xdr:rowOff>17066</xdr:rowOff>
    </xdr:from>
    <xdr:to>
      <xdr:col>7</xdr:col>
      <xdr:colOff>485775</xdr:colOff>
      <xdr:row>29</xdr:row>
      <xdr:rowOff>66675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E9AC2A34-39F8-E601-AB99-B8BF9266F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3975" y="2512616"/>
          <a:ext cx="3714750" cy="2192734"/>
        </a:xfrm>
        <a:prstGeom prst="rect">
          <a:avLst/>
        </a:prstGeom>
      </xdr:spPr>
    </xdr:pic>
    <xdr:clientData/>
  </xdr:twoCellAnchor>
  <xdr:twoCellAnchor>
    <xdr:from>
      <xdr:col>13</xdr:col>
      <xdr:colOff>457200</xdr:colOff>
      <xdr:row>51</xdr:row>
      <xdr:rowOff>171450</xdr:rowOff>
    </xdr:from>
    <xdr:to>
      <xdr:col>16</xdr:col>
      <xdr:colOff>200025</xdr:colOff>
      <xdr:row>52</xdr:row>
      <xdr:rowOff>0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9C925067-C111-8186-0F4C-DC556B0C3C65}"/>
            </a:ext>
          </a:extLst>
        </xdr:cNvPr>
        <xdr:cNvCxnSpPr/>
      </xdr:nvCxnSpPr>
      <xdr:spPr>
        <a:xfrm flipV="1">
          <a:off x="8667750" y="9077325"/>
          <a:ext cx="1571625" cy="1905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428625</xdr:colOff>
      <xdr:row>44</xdr:row>
      <xdr:rowOff>152400</xdr:rowOff>
    </xdr:from>
    <xdr:to>
      <xdr:col>13</xdr:col>
      <xdr:colOff>447675</xdr:colOff>
      <xdr:row>55</xdr:row>
      <xdr:rowOff>95250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992BBD03-755B-AB3C-DAF9-2033090B0200}"/>
            </a:ext>
          </a:extLst>
        </xdr:cNvPr>
        <xdr:cNvCxnSpPr/>
      </xdr:nvCxnSpPr>
      <xdr:spPr>
        <a:xfrm flipH="1">
          <a:off x="8639175" y="7439025"/>
          <a:ext cx="19050" cy="23241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190500</xdr:colOff>
      <xdr:row>44</xdr:row>
      <xdr:rowOff>85725</xdr:rowOff>
    </xdr:from>
    <xdr:to>
      <xdr:col>16</xdr:col>
      <xdr:colOff>209550</xdr:colOff>
      <xdr:row>55</xdr:row>
      <xdr:rowOff>28575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69CDB1AF-B77F-4C49-A27E-1B8FAD724EB5}"/>
            </a:ext>
          </a:extLst>
        </xdr:cNvPr>
        <xdr:cNvCxnSpPr/>
      </xdr:nvCxnSpPr>
      <xdr:spPr>
        <a:xfrm flipH="1">
          <a:off x="10229850" y="7372350"/>
          <a:ext cx="19050" cy="23241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457200</xdr:colOff>
      <xdr:row>50</xdr:row>
      <xdr:rowOff>9525</xdr:rowOff>
    </xdr:from>
    <xdr:to>
      <xdr:col>16</xdr:col>
      <xdr:colOff>209550</xdr:colOff>
      <xdr:row>51</xdr:row>
      <xdr:rowOff>38100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D88FD223-1945-2054-B883-2404BD98F975}"/>
            </a:ext>
          </a:extLst>
        </xdr:cNvPr>
        <xdr:cNvSpPr txBox="1"/>
      </xdr:nvSpPr>
      <xdr:spPr>
        <a:xfrm>
          <a:off x="8667750" y="8677275"/>
          <a:ext cx="1581150" cy="266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ZA" sz="1100"/>
            <a:t>Confidence Interval</a:t>
          </a:r>
        </a:p>
      </xdr:txBody>
    </xdr:sp>
    <xdr:clientData/>
  </xdr:twoCellAnchor>
  <xdr:twoCellAnchor editAs="oneCell">
    <xdr:from>
      <xdr:col>15</xdr:col>
      <xdr:colOff>504824</xdr:colOff>
      <xdr:row>54</xdr:row>
      <xdr:rowOff>2074</xdr:rowOff>
    </xdr:from>
    <xdr:to>
      <xdr:col>26</xdr:col>
      <xdr:colOff>85724</xdr:colOff>
      <xdr:row>68</xdr:row>
      <xdr:rowOff>173749</xdr:rowOff>
    </xdr:to>
    <xdr:pic>
      <xdr:nvPicPr>
        <xdr:cNvPr id="19" name="Picture 18" descr="enter image description here">
          <a:extLst>
            <a:ext uri="{FF2B5EF4-FFF2-40B4-BE49-F238E27FC236}">
              <a16:creationId xmlns:a16="http://schemas.microsoft.com/office/drawing/2014/main" id="{F4ACF0A7-F74F-0255-BAA0-39236E1BE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4574" y="9479449"/>
          <a:ext cx="6448425" cy="29030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171450</xdr:colOff>
      <xdr:row>67</xdr:row>
      <xdr:rowOff>76200</xdr:rowOff>
    </xdr:from>
    <xdr:to>
      <xdr:col>17</xdr:col>
      <xdr:colOff>142875</xdr:colOff>
      <xdr:row>69</xdr:row>
      <xdr:rowOff>9525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2B31E570-7790-81EC-E948-D182DB0C53CD}"/>
            </a:ext>
          </a:extLst>
        </xdr:cNvPr>
        <xdr:cNvSpPr txBox="1"/>
      </xdr:nvSpPr>
      <xdr:spPr>
        <a:xfrm>
          <a:off x="10210800" y="11839575"/>
          <a:ext cx="581025" cy="314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100"/>
            <a:t>p = </a:t>
          </a:r>
          <a:r>
            <a:rPr lang="el-GR" sz="1100"/>
            <a:t>σ</a:t>
          </a:r>
          <a:endParaRPr lang="en-ZA" sz="1100"/>
        </a:p>
      </xdr:txBody>
    </xdr:sp>
    <xdr:clientData/>
  </xdr:twoCellAnchor>
  <xdr:twoCellAnchor>
    <xdr:from>
      <xdr:col>4</xdr:col>
      <xdr:colOff>409575</xdr:colOff>
      <xdr:row>26</xdr:row>
      <xdr:rowOff>19050</xdr:rowOff>
    </xdr:from>
    <xdr:to>
      <xdr:col>4</xdr:col>
      <xdr:colOff>419100</xdr:colOff>
      <xdr:row>31</xdr:row>
      <xdr:rowOff>47625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C274882-48F5-1A62-02C3-A4FD6CED7490}"/>
            </a:ext>
          </a:extLst>
        </xdr:cNvPr>
        <xdr:cNvCxnSpPr/>
      </xdr:nvCxnSpPr>
      <xdr:spPr>
        <a:xfrm>
          <a:off x="2847975" y="6810375"/>
          <a:ext cx="9525" cy="12192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26</xdr:row>
      <xdr:rowOff>152400</xdr:rowOff>
    </xdr:from>
    <xdr:to>
      <xdr:col>6</xdr:col>
      <xdr:colOff>19050</xdr:colOff>
      <xdr:row>31</xdr:row>
      <xdr:rowOff>28575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D44125CE-7BB3-0CDD-B7D1-35B7BD26FD15}"/>
            </a:ext>
          </a:extLst>
        </xdr:cNvPr>
        <xdr:cNvCxnSpPr/>
      </xdr:nvCxnSpPr>
      <xdr:spPr>
        <a:xfrm>
          <a:off x="3667125" y="6943725"/>
          <a:ext cx="9525" cy="10668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30</xdr:row>
      <xdr:rowOff>209550</xdr:rowOff>
    </xdr:from>
    <xdr:to>
      <xdr:col>6</xdr:col>
      <xdr:colOff>0</xdr:colOff>
      <xdr:row>30</xdr:row>
      <xdr:rowOff>219075</xdr:rowOff>
    </xdr:to>
    <xdr:cxnSp macro="">
      <xdr:nvCxnSpPr>
        <xdr:cNvPr id="26" name="Straight Arrow Connector 25">
          <a:extLst>
            <a:ext uri="{FF2B5EF4-FFF2-40B4-BE49-F238E27FC236}">
              <a16:creationId xmlns:a16="http://schemas.microsoft.com/office/drawing/2014/main" id="{0AC6786C-478E-2241-3369-E25641E7C8C3}"/>
            </a:ext>
          </a:extLst>
        </xdr:cNvPr>
        <xdr:cNvCxnSpPr/>
      </xdr:nvCxnSpPr>
      <xdr:spPr>
        <a:xfrm flipV="1">
          <a:off x="2867025" y="7953375"/>
          <a:ext cx="790575" cy="952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27</xdr:row>
      <xdr:rowOff>76200</xdr:rowOff>
    </xdr:from>
    <xdr:to>
      <xdr:col>4</xdr:col>
      <xdr:colOff>9525</xdr:colOff>
      <xdr:row>32</xdr:row>
      <xdr:rowOff>0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50C2923E-79C4-1A99-F7A0-064E49EBCAE8}"/>
            </a:ext>
          </a:extLst>
        </xdr:cNvPr>
        <xdr:cNvCxnSpPr/>
      </xdr:nvCxnSpPr>
      <xdr:spPr>
        <a:xfrm>
          <a:off x="2438400" y="7105650"/>
          <a:ext cx="9525" cy="11144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447675</xdr:colOff>
      <xdr:row>27</xdr:row>
      <xdr:rowOff>85725</xdr:rowOff>
    </xdr:from>
    <xdr:to>
      <xdr:col>6</xdr:col>
      <xdr:colOff>457200</xdr:colOff>
      <xdr:row>32</xdr:row>
      <xdr:rowOff>9525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E7DE1666-62BA-44B8-B5F8-DB8CB2033277}"/>
            </a:ext>
          </a:extLst>
        </xdr:cNvPr>
        <xdr:cNvCxnSpPr/>
      </xdr:nvCxnSpPr>
      <xdr:spPr>
        <a:xfrm>
          <a:off x="4105275" y="7115175"/>
          <a:ext cx="9525" cy="11144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19050</xdr:colOff>
      <xdr:row>31</xdr:row>
      <xdr:rowOff>228600</xdr:rowOff>
    </xdr:from>
    <xdr:to>
      <xdr:col>6</xdr:col>
      <xdr:colOff>457200</xdr:colOff>
      <xdr:row>32</xdr:row>
      <xdr:rowOff>9525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C9FCE687-7426-B055-C457-A5FB56A89286}"/>
            </a:ext>
          </a:extLst>
        </xdr:cNvPr>
        <xdr:cNvCxnSpPr/>
      </xdr:nvCxnSpPr>
      <xdr:spPr>
        <a:xfrm flipV="1">
          <a:off x="2457450" y="8210550"/>
          <a:ext cx="1657350" cy="1905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857250</xdr:colOff>
      <xdr:row>28</xdr:row>
      <xdr:rowOff>57150</xdr:rowOff>
    </xdr:from>
    <xdr:to>
      <xdr:col>6</xdr:col>
      <xdr:colOff>866775</xdr:colOff>
      <xdr:row>32</xdr:row>
      <xdr:rowOff>219075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0D64EF09-97DC-4187-98BE-BE3F3228323C}"/>
            </a:ext>
          </a:extLst>
        </xdr:cNvPr>
        <xdr:cNvCxnSpPr/>
      </xdr:nvCxnSpPr>
      <xdr:spPr>
        <a:xfrm>
          <a:off x="4514850" y="7324725"/>
          <a:ext cx="9525" cy="11144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190500</xdr:colOff>
      <xdr:row>28</xdr:row>
      <xdr:rowOff>104775</xdr:rowOff>
    </xdr:from>
    <xdr:to>
      <xdr:col>3</xdr:col>
      <xdr:colOff>200025</xdr:colOff>
      <xdr:row>33</xdr:row>
      <xdr:rowOff>28575</xdr:rowOff>
    </xdr:to>
    <xdr:cxnSp macro="">
      <xdr:nvCxnSpPr>
        <xdr:cNvPr id="34" name="Straight Connector 33">
          <a:extLst>
            <a:ext uri="{FF2B5EF4-FFF2-40B4-BE49-F238E27FC236}">
              <a16:creationId xmlns:a16="http://schemas.microsoft.com/office/drawing/2014/main" id="{3BD4A225-D54A-48F6-8888-F7E4FEF9969F}"/>
            </a:ext>
          </a:extLst>
        </xdr:cNvPr>
        <xdr:cNvCxnSpPr/>
      </xdr:nvCxnSpPr>
      <xdr:spPr>
        <a:xfrm>
          <a:off x="2019300" y="7372350"/>
          <a:ext cx="9525" cy="11144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209550</xdr:colOff>
      <xdr:row>32</xdr:row>
      <xdr:rowOff>200025</xdr:rowOff>
    </xdr:from>
    <xdr:to>
      <xdr:col>6</xdr:col>
      <xdr:colOff>857250</xdr:colOff>
      <xdr:row>33</xdr:row>
      <xdr:rowOff>0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E1B4438B-5C21-E116-C9FF-E399A9FD058B}"/>
            </a:ext>
          </a:extLst>
        </xdr:cNvPr>
        <xdr:cNvCxnSpPr/>
      </xdr:nvCxnSpPr>
      <xdr:spPr>
        <a:xfrm flipV="1">
          <a:off x="2038350" y="8420100"/>
          <a:ext cx="2476500" cy="381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C0C70-C643-493E-AF36-0142B002994E}">
  <sheetPr>
    <pageSetUpPr fitToPage="1"/>
  </sheetPr>
  <dimension ref="A2:AI81"/>
  <sheetViews>
    <sheetView tabSelected="1" zoomScale="116" zoomScaleNormal="116" workbookViewId="0">
      <selection activeCell="R5" sqref="R5"/>
    </sheetView>
  </sheetViews>
  <sheetFormatPr defaultRowHeight="15" x14ac:dyDescent="0.25"/>
  <cols>
    <col min="7" max="7" width="13.42578125" customWidth="1"/>
    <col min="8" max="8" width="12.42578125" customWidth="1"/>
    <col min="19" max="19" width="11.5703125" customWidth="1"/>
  </cols>
  <sheetData>
    <row r="2" spans="1:2" ht="30.75" customHeight="1" x14ac:dyDescent="0.25"/>
    <row r="3" spans="1:2" ht="31.5" x14ac:dyDescent="0.5">
      <c r="A3" s="26" t="s">
        <v>0</v>
      </c>
    </row>
    <row r="4" spans="1:2" ht="23.25" x14ac:dyDescent="0.35">
      <c r="A4" s="1"/>
    </row>
    <row r="5" spans="1:2" ht="23.25" x14ac:dyDescent="0.35">
      <c r="A5" s="1"/>
      <c r="B5" s="29" t="s">
        <v>49</v>
      </c>
    </row>
    <row r="6" spans="1:2" ht="23.25" x14ac:dyDescent="0.35">
      <c r="A6" s="1"/>
    </row>
    <row r="7" spans="1:2" ht="22.5" customHeight="1" x14ac:dyDescent="0.25">
      <c r="A7" s="27" t="s">
        <v>46</v>
      </c>
    </row>
    <row r="8" spans="1:2" ht="20.25" customHeight="1" x14ac:dyDescent="0.25">
      <c r="A8" s="5" t="s">
        <v>47</v>
      </c>
    </row>
    <row r="9" spans="1:2" ht="23.25" x14ac:dyDescent="0.35">
      <c r="A9" s="1"/>
    </row>
    <row r="10" spans="1:2" ht="23.25" x14ac:dyDescent="0.35">
      <c r="B10" s="28" t="s">
        <v>48</v>
      </c>
    </row>
    <row r="11" spans="1:2" ht="23.25" x14ac:dyDescent="0.35">
      <c r="A11" s="28"/>
    </row>
    <row r="12" spans="1:2" x14ac:dyDescent="0.25">
      <c r="A12" t="s">
        <v>50</v>
      </c>
    </row>
    <row r="13" spans="1:2" ht="18" customHeight="1" x14ac:dyDescent="0.25">
      <c r="A13" t="s">
        <v>51</v>
      </c>
    </row>
    <row r="15" spans="1:2" ht="21" x14ac:dyDescent="0.35">
      <c r="A15" s="30" t="s">
        <v>9</v>
      </c>
    </row>
    <row r="16" spans="1:2" ht="18.75" x14ac:dyDescent="0.3">
      <c r="A16" s="3"/>
      <c r="B16" s="3" t="s">
        <v>18</v>
      </c>
    </row>
    <row r="17" spans="1:19" ht="18.75" x14ac:dyDescent="0.3">
      <c r="A17" s="3"/>
      <c r="C17" t="s">
        <v>25</v>
      </c>
    </row>
    <row r="18" spans="1:19" ht="18.75" x14ac:dyDescent="0.3">
      <c r="A18" s="3"/>
      <c r="C18" t="s">
        <v>21</v>
      </c>
    </row>
    <row r="19" spans="1:19" ht="18.75" x14ac:dyDescent="0.3">
      <c r="A19" s="3"/>
      <c r="C19" t="s">
        <v>52</v>
      </c>
    </row>
    <row r="20" spans="1:19" ht="18.75" x14ac:dyDescent="0.3">
      <c r="A20" s="3"/>
    </row>
    <row r="21" spans="1:19" ht="18.75" x14ac:dyDescent="0.3">
      <c r="A21" s="3"/>
      <c r="S21" s="15" t="s">
        <v>27</v>
      </c>
    </row>
    <row r="22" spans="1:19" ht="18.75" x14ac:dyDescent="0.3">
      <c r="A22" s="3"/>
      <c r="I22" s="14" t="s">
        <v>19</v>
      </c>
      <c r="J22" s="5" t="s">
        <v>22</v>
      </c>
      <c r="K22" s="5" t="s">
        <v>24</v>
      </c>
      <c r="S22" s="15">
        <v>100</v>
      </c>
    </row>
    <row r="23" spans="1:19" ht="18.75" x14ac:dyDescent="0.3">
      <c r="A23" s="3"/>
      <c r="I23" s="14" t="s">
        <v>20</v>
      </c>
      <c r="J23" s="5" t="s">
        <v>23</v>
      </c>
      <c r="L23" s="5" t="s">
        <v>26</v>
      </c>
      <c r="S23" s="15">
        <v>15</v>
      </c>
    </row>
    <row r="24" spans="1:19" ht="18.75" x14ac:dyDescent="0.3">
      <c r="A24" s="3"/>
      <c r="I24" s="6" t="s">
        <v>1</v>
      </c>
      <c r="J24" t="s">
        <v>30</v>
      </c>
    </row>
    <row r="25" spans="1:19" ht="18.75" x14ac:dyDescent="0.3">
      <c r="A25" s="3"/>
    </row>
    <row r="26" spans="1:19" ht="18.75" x14ac:dyDescent="0.3">
      <c r="A26" s="3"/>
    </row>
    <row r="27" spans="1:19" ht="18.75" x14ac:dyDescent="0.3">
      <c r="A27" s="3"/>
    </row>
    <row r="28" spans="1:19" ht="18.75" x14ac:dyDescent="0.3">
      <c r="A28" s="3"/>
    </row>
    <row r="29" spans="1:19" ht="18.75" x14ac:dyDescent="0.3">
      <c r="A29" s="3"/>
    </row>
    <row r="30" spans="1:19" ht="18.75" x14ac:dyDescent="0.3">
      <c r="A30" s="3"/>
    </row>
    <row r="31" spans="1:19" ht="18.75" x14ac:dyDescent="0.3">
      <c r="A31" s="3"/>
      <c r="F31" s="32">
        <v>0.68200000000000005</v>
      </c>
    </row>
    <row r="32" spans="1:19" ht="18.75" x14ac:dyDescent="0.3">
      <c r="A32" s="3"/>
      <c r="F32" s="32">
        <v>0.95399999999999996</v>
      </c>
    </row>
    <row r="33" spans="1:18" ht="18.75" x14ac:dyDescent="0.3">
      <c r="A33" s="3"/>
      <c r="F33" s="31">
        <v>0.997</v>
      </c>
    </row>
    <row r="34" spans="1:18" ht="18.75" x14ac:dyDescent="0.3">
      <c r="A34" s="3"/>
    </row>
    <row r="35" spans="1:18" ht="18.75" x14ac:dyDescent="0.3">
      <c r="A35" s="3"/>
      <c r="B35" s="6" t="s">
        <v>28</v>
      </c>
      <c r="C35" s="21" t="s">
        <v>29</v>
      </c>
      <c r="D35" s="22"/>
      <c r="E35" s="22"/>
      <c r="F35" s="22"/>
      <c r="G35" s="22"/>
      <c r="H35" s="22"/>
      <c r="I35" s="22"/>
      <c r="J35" s="22"/>
      <c r="K35" s="22"/>
    </row>
    <row r="36" spans="1:18" ht="18.75" x14ac:dyDescent="0.3">
      <c r="A36" s="3"/>
    </row>
    <row r="37" spans="1:18" ht="18.75" x14ac:dyDescent="0.3">
      <c r="A37" s="3"/>
      <c r="B37" s="3" t="s">
        <v>33</v>
      </c>
    </row>
    <row r="38" spans="1:18" ht="19.5" x14ac:dyDescent="0.35">
      <c r="A38" s="3"/>
      <c r="B38" s="3"/>
      <c r="C38" s="9" t="s">
        <v>12</v>
      </c>
      <c r="R38" s="5" t="s">
        <v>31</v>
      </c>
    </row>
    <row r="39" spans="1:18" ht="19.5" x14ac:dyDescent="0.35">
      <c r="A39" s="3"/>
      <c r="B39" s="3"/>
      <c r="C39" s="9" t="s">
        <v>11</v>
      </c>
    </row>
    <row r="40" spans="1:18" ht="19.5" x14ac:dyDescent="0.35">
      <c r="A40" s="3"/>
      <c r="B40" s="3"/>
      <c r="C40" s="9" t="s">
        <v>32</v>
      </c>
    </row>
    <row r="41" spans="1:18" ht="18.75" x14ac:dyDescent="0.3">
      <c r="A41" s="3"/>
      <c r="B41" s="3"/>
      <c r="C41" s="16" t="s">
        <v>34</v>
      </c>
      <c r="D41" s="7" t="s">
        <v>10</v>
      </c>
      <c r="E41" s="17" t="s">
        <v>36</v>
      </c>
    </row>
    <row r="42" spans="1:18" ht="18.75" x14ac:dyDescent="0.3">
      <c r="A42" s="3"/>
      <c r="B42" s="3"/>
      <c r="C42" s="10">
        <v>0</v>
      </c>
      <c r="D42" s="6">
        <v>0</v>
      </c>
    </row>
    <row r="43" spans="1:18" ht="18.75" x14ac:dyDescent="0.3">
      <c r="A43" s="3"/>
      <c r="B43" s="3"/>
      <c r="C43" s="10">
        <v>0.5</v>
      </c>
      <c r="D43" s="11">
        <v>0.67449000000000003</v>
      </c>
      <c r="E43" s="6">
        <v>50</v>
      </c>
      <c r="F43" s="7" t="s">
        <v>10</v>
      </c>
      <c r="G43" s="34" t="s">
        <v>35</v>
      </c>
      <c r="H43" s="34"/>
      <c r="I43" s="34"/>
      <c r="J43" s="34"/>
      <c r="K43" s="34"/>
    </row>
    <row r="44" spans="1:18" ht="18.75" x14ac:dyDescent="0.3">
      <c r="A44" s="3"/>
      <c r="C44" s="8">
        <v>0.75</v>
      </c>
      <c r="D44" s="11">
        <v>1.15035</v>
      </c>
      <c r="E44" s="6">
        <v>25</v>
      </c>
      <c r="G44" s="34"/>
      <c r="H44" s="34"/>
      <c r="I44" s="34"/>
      <c r="J44" s="34"/>
      <c r="K44" s="34"/>
    </row>
    <row r="45" spans="1:18" ht="18.75" x14ac:dyDescent="0.3">
      <c r="A45" s="3"/>
      <c r="C45" s="8">
        <v>0.9</v>
      </c>
      <c r="D45" s="11">
        <v>1.6448499999999999</v>
      </c>
      <c r="E45" s="6">
        <v>10</v>
      </c>
      <c r="G45" s="35"/>
      <c r="H45" s="35"/>
      <c r="I45" s="35"/>
      <c r="J45" s="35"/>
      <c r="K45" s="35"/>
    </row>
    <row r="46" spans="1:18" ht="18.75" x14ac:dyDescent="0.3">
      <c r="A46" s="3"/>
      <c r="C46" s="18">
        <v>0.95</v>
      </c>
      <c r="D46" s="19">
        <v>1.9599599999999999</v>
      </c>
      <c r="E46" s="20">
        <v>5</v>
      </c>
    </row>
    <row r="47" spans="1:18" ht="18.75" x14ac:dyDescent="0.3">
      <c r="A47" s="3"/>
      <c r="C47" s="8">
        <v>0.98</v>
      </c>
      <c r="D47" s="11">
        <v>2.33</v>
      </c>
      <c r="E47" s="6">
        <v>2</v>
      </c>
    </row>
    <row r="48" spans="1:18" ht="18.75" x14ac:dyDescent="0.3">
      <c r="A48" s="3"/>
      <c r="C48" s="8">
        <v>0.99</v>
      </c>
      <c r="D48" s="11">
        <v>2.5758299999999998</v>
      </c>
      <c r="E48" s="6">
        <v>1</v>
      </c>
    </row>
    <row r="49" spans="1:35" ht="18.75" x14ac:dyDescent="0.3">
      <c r="A49" s="3"/>
      <c r="C49" s="12">
        <v>0.999</v>
      </c>
      <c r="D49" s="11">
        <v>3.29053</v>
      </c>
      <c r="E49" s="6">
        <v>0.1</v>
      </c>
    </row>
    <row r="51" spans="1:35" ht="18.75" x14ac:dyDescent="0.3">
      <c r="B51" s="3" t="s">
        <v>5</v>
      </c>
      <c r="AE51" s="33" t="s">
        <v>15</v>
      </c>
      <c r="AF51" s="33"/>
    </row>
    <row r="52" spans="1:35" x14ac:dyDescent="0.25">
      <c r="B52" s="7" t="s">
        <v>2</v>
      </c>
      <c r="C52" t="s">
        <v>37</v>
      </c>
      <c r="G52">
        <f>G53*2.5</f>
        <v>225000</v>
      </c>
      <c r="U52" s="2"/>
      <c r="AE52" s="4" t="s">
        <v>14</v>
      </c>
      <c r="AF52" s="4" t="s">
        <v>13</v>
      </c>
      <c r="AH52" s="4" t="s">
        <v>16</v>
      </c>
      <c r="AI52" s="4" t="s">
        <v>17</v>
      </c>
    </row>
    <row r="53" spans="1:35" x14ac:dyDescent="0.25">
      <c r="B53" s="7" t="s">
        <v>3</v>
      </c>
      <c r="C53" t="s">
        <v>4</v>
      </c>
      <c r="G53">
        <v>90000</v>
      </c>
      <c r="AD53">
        <f>AE53/AF53</f>
        <v>0.65197548572173691</v>
      </c>
      <c r="AE53" s="8">
        <v>0.75</v>
      </c>
      <c r="AF53" s="11">
        <v>1.15035</v>
      </c>
    </row>
    <row r="54" spans="1:35" x14ac:dyDescent="0.25">
      <c r="B54" s="7" t="s">
        <v>1</v>
      </c>
      <c r="C54" t="s">
        <v>6</v>
      </c>
      <c r="G54" s="23">
        <f>G53*H54</f>
        <v>9000</v>
      </c>
      <c r="H54" s="8">
        <v>0.1</v>
      </c>
      <c r="I54" t="s">
        <v>54</v>
      </c>
      <c r="AB54">
        <f>AC54/AG54</f>
        <v>-0.2119577967477789</v>
      </c>
      <c r="AC54">
        <f>AD53-AD54</f>
        <v>0.10481313049177665</v>
      </c>
      <c r="AD54">
        <f t="shared" ref="AD54:AD57" si="0">AE54/AF54</f>
        <v>0.54716235522996026</v>
      </c>
      <c r="AE54" s="8">
        <v>0.9</v>
      </c>
      <c r="AF54" s="11">
        <v>1.6448499999999999</v>
      </c>
      <c r="AG54" s="11">
        <f>AF53-AF54</f>
        <v>-0.49449999999999994</v>
      </c>
      <c r="AH54">
        <f>AB54</f>
        <v>-0.2119577967477789</v>
      </c>
      <c r="AI54">
        <f>AD54-AF54*AH54</f>
        <v>0.89580113721054433</v>
      </c>
    </row>
    <row r="55" spans="1:35" x14ac:dyDescent="0.25">
      <c r="B55" s="17" t="s">
        <v>20</v>
      </c>
      <c r="C55" t="s">
        <v>45</v>
      </c>
      <c r="G55">
        <v>0.5</v>
      </c>
      <c r="H55" t="s">
        <v>55</v>
      </c>
      <c r="AB55">
        <f t="shared" ref="AB55:AB57" si="1">AC55/AG55</f>
        <v>-0.19821200776007519</v>
      </c>
      <c r="AC55">
        <f t="shared" ref="AC55:AC57" si="2">AD54-AD55</f>
        <v>6.2458585765277297E-2</v>
      </c>
      <c r="AD55">
        <f t="shared" si="0"/>
        <v>0.48470376946468297</v>
      </c>
      <c r="AE55" s="8">
        <v>0.95</v>
      </c>
      <c r="AF55" s="11">
        <v>1.9599599999999999</v>
      </c>
      <c r="AG55" s="11">
        <f t="shared" ref="AG55:AG57" si="3">AF54-AF55</f>
        <v>-0.31511</v>
      </c>
      <c r="AH55">
        <f t="shared" ref="AH55:AH57" si="4">AB55</f>
        <v>-0.19821200776007519</v>
      </c>
      <c r="AI55">
        <f t="shared" ref="AI55:AI57" si="5">AD55-AF55*AH55</f>
        <v>0.87319137619411991</v>
      </c>
    </row>
    <row r="56" spans="1:35" x14ac:dyDescent="0.25">
      <c r="B56" s="7" t="s">
        <v>7</v>
      </c>
      <c r="C56" t="s">
        <v>8</v>
      </c>
      <c r="AB56">
        <f t="shared" si="1"/>
        <v>-0.17323238324393098</v>
      </c>
      <c r="AC56">
        <f t="shared" si="2"/>
        <v>6.4102911095584247E-2</v>
      </c>
      <c r="AD56">
        <f t="shared" si="0"/>
        <v>0.42060085836909872</v>
      </c>
      <c r="AE56" s="8">
        <v>0.98</v>
      </c>
      <c r="AF56" s="11">
        <v>2.33</v>
      </c>
      <c r="AG56" s="11">
        <f t="shared" si="3"/>
        <v>-0.37004000000000015</v>
      </c>
      <c r="AH56">
        <f t="shared" si="4"/>
        <v>-0.17323238324393098</v>
      </c>
      <c r="AI56">
        <f t="shared" si="5"/>
        <v>0.82423231132745789</v>
      </c>
    </row>
    <row r="57" spans="1:35" x14ac:dyDescent="0.25">
      <c r="C57" s="8">
        <v>0.02</v>
      </c>
      <c r="AB57">
        <f t="shared" si="1"/>
        <v>-0.14749511446573846</v>
      </c>
      <c r="AC57">
        <f t="shared" si="2"/>
        <v>3.6258723989112451E-2</v>
      </c>
      <c r="AD57">
        <f t="shared" si="0"/>
        <v>0.38434213437998627</v>
      </c>
      <c r="AE57" s="8">
        <v>0.99</v>
      </c>
      <c r="AF57" s="11">
        <v>2.5758299999999998</v>
      </c>
      <c r="AG57" s="11">
        <f t="shared" si="3"/>
        <v>-0.24582999999999977</v>
      </c>
      <c r="AH57">
        <f t="shared" si="4"/>
        <v>-0.14749511446573846</v>
      </c>
      <c r="AI57">
        <f t="shared" si="5"/>
        <v>0.76426447507426931</v>
      </c>
    </row>
    <row r="58" spans="1:35" x14ac:dyDescent="0.25">
      <c r="C58" s="18">
        <v>0.05</v>
      </c>
      <c r="D58" s="22"/>
      <c r="E58" s="22"/>
    </row>
    <row r="59" spans="1:35" x14ac:dyDescent="0.25">
      <c r="C59" s="8">
        <v>0.1</v>
      </c>
      <c r="AH59" s="2">
        <f>AVERAGE(AH54:AH57)</f>
        <v>-0.1827243255543809</v>
      </c>
      <c r="AI59" s="2">
        <f>AVERAGE(AI54:AI57)</f>
        <v>0.83937232495159786</v>
      </c>
    </row>
    <row r="60" spans="1:35" x14ac:dyDescent="0.25">
      <c r="C60" s="8"/>
      <c r="AH60" s="2"/>
      <c r="AI60" s="2"/>
    </row>
    <row r="61" spans="1:35" ht="18" customHeight="1" thickBot="1" x14ac:dyDescent="0.35">
      <c r="B61" s="3" t="s">
        <v>58</v>
      </c>
      <c r="C61" s="8"/>
      <c r="AH61" s="2"/>
      <c r="AI61" s="2"/>
    </row>
    <row r="62" spans="1:35" ht="15.75" thickBot="1" x14ac:dyDescent="0.3">
      <c r="B62" s="6" t="s">
        <v>42</v>
      </c>
      <c r="C62" s="8" t="s">
        <v>41</v>
      </c>
      <c r="F62" s="6" t="s">
        <v>43</v>
      </c>
      <c r="G62" s="25">
        <f>G54*(D46^2*G55*(1-G55)/C58^2)/(G54-1+(D46^2*G55*(1-G55)/C58^2))</f>
        <v>368.45845736507289</v>
      </c>
      <c r="AH62" s="2"/>
      <c r="AI62" s="2"/>
    </row>
    <row r="63" spans="1:35" x14ac:dyDescent="0.25">
      <c r="AE63" s="13">
        <f>AF63^2*$AH$59+AF63*$AI$59</f>
        <v>0.72445227550254498</v>
      </c>
      <c r="AF63">
        <v>1.151975</v>
      </c>
    </row>
    <row r="64" spans="1:35" x14ac:dyDescent="0.25">
      <c r="B64" t="s">
        <v>38</v>
      </c>
      <c r="C64" t="s">
        <v>39</v>
      </c>
      <c r="AE64" s="13">
        <f t="shared" ref="AE64:AE67" si="6">AF64^2*$AH$59+AF64*$AI$59</f>
        <v>0.88627514598170576</v>
      </c>
      <c r="AF64" s="11">
        <v>1.6448499999999999</v>
      </c>
    </row>
    <row r="65" spans="1:35" x14ac:dyDescent="0.25">
      <c r="C65" s="8">
        <v>0.1</v>
      </c>
      <c r="AE65" s="13">
        <f t="shared" si="6"/>
        <v>0.94321106384431219</v>
      </c>
      <c r="AF65" s="11">
        <v>1.9599599999999999</v>
      </c>
    </row>
    <row r="66" spans="1:35" x14ac:dyDescent="0.25">
      <c r="C66" s="18">
        <v>0.2</v>
      </c>
      <c r="D66" s="22"/>
      <c r="E66" s="22"/>
      <c r="H66" t="s">
        <v>53</v>
      </c>
      <c r="AE66" s="13">
        <f t="shared" si="6"/>
        <v>0.96374542613504455</v>
      </c>
      <c r="AF66" s="11">
        <v>2.33</v>
      </c>
    </row>
    <row r="67" spans="1:35" x14ac:dyDescent="0.25">
      <c r="C67" s="8">
        <v>0.3</v>
      </c>
      <c r="AE67" s="13">
        <f t="shared" si="6"/>
        <v>0.94972275364268777</v>
      </c>
      <c r="AF67" s="11">
        <v>2.5758299999999998</v>
      </c>
    </row>
    <row r="68" spans="1:35" ht="15.75" thickBot="1" x14ac:dyDescent="0.3">
      <c r="AH68">
        <v>-0.16696216277719045</v>
      </c>
      <c r="AI68">
        <v>0.814236162475799</v>
      </c>
    </row>
    <row r="69" spans="1:35" ht="15.75" thickBot="1" x14ac:dyDescent="0.3">
      <c r="B69" s="4" t="s">
        <v>44</v>
      </c>
      <c r="C69" t="s">
        <v>40</v>
      </c>
      <c r="F69" s="4" t="s">
        <v>43</v>
      </c>
      <c r="G69" s="24">
        <f>G62/C66</f>
        <v>1842.2922868253643</v>
      </c>
      <c r="AE69" s="13">
        <f>AF69^2*$AH$68+AF69*$AI$68</f>
        <v>0.71641316611402261</v>
      </c>
      <c r="AF69">
        <v>1.151975</v>
      </c>
    </row>
    <row r="70" spans="1:35" x14ac:dyDescent="0.25">
      <c r="AE70" s="13">
        <f t="shared" ref="AE70:AE73" si="7">AF70^2*$AH$68+AF70*$AI$68</f>
        <v>0.88757495738985304</v>
      </c>
      <c r="AF70" s="11">
        <v>1.6448499999999999</v>
      </c>
    </row>
    <row r="71" spans="1:35" x14ac:dyDescent="0.25">
      <c r="AE71" s="13">
        <f t="shared" si="7"/>
        <v>0.95449464388119609</v>
      </c>
      <c r="AF71" s="11">
        <v>1.9599599999999999</v>
      </c>
    </row>
    <row r="72" spans="1:35" x14ac:dyDescent="0.25">
      <c r="AE72" s="13">
        <f t="shared" si="7"/>
        <v>0.99074937306752231</v>
      </c>
      <c r="AF72" s="11">
        <v>2.33</v>
      </c>
    </row>
    <row r="73" spans="1:35" ht="18.75" x14ac:dyDescent="0.3">
      <c r="A73" s="3" t="s">
        <v>56</v>
      </c>
      <c r="AE73" s="13">
        <f t="shared" si="7"/>
        <v>0.98955664904050389</v>
      </c>
      <c r="AF73" s="11">
        <v>2.5758299999999998</v>
      </c>
    </row>
    <row r="75" spans="1:35" x14ac:dyDescent="0.25">
      <c r="B75" t="s">
        <v>57</v>
      </c>
    </row>
    <row r="76" spans="1:35" x14ac:dyDescent="0.25">
      <c r="B76" t="s">
        <v>59</v>
      </c>
    </row>
    <row r="77" spans="1:35" x14ac:dyDescent="0.25">
      <c r="B77" t="s">
        <v>60</v>
      </c>
    </row>
    <row r="78" spans="1:35" x14ac:dyDescent="0.25">
      <c r="B78" t="s">
        <v>61</v>
      </c>
    </row>
    <row r="79" spans="1:35" x14ac:dyDescent="0.25">
      <c r="B79" t="s">
        <v>62</v>
      </c>
    </row>
    <row r="80" spans="1:35" x14ac:dyDescent="0.25">
      <c r="B80" t="s">
        <v>63</v>
      </c>
    </row>
    <row r="81" spans="2:2" x14ac:dyDescent="0.25">
      <c r="B81" t="s">
        <v>64</v>
      </c>
    </row>
  </sheetData>
  <mergeCells count="2">
    <mergeCell ref="AE51:AF51"/>
    <mergeCell ref="G43:K45"/>
  </mergeCells>
  <pageMargins left="0.70866141732283472" right="0.70866141732283472" top="0.74803149606299213" bottom="0.74803149606299213" header="0.31496062992125984" footer="0.31496062992125984"/>
  <pageSetup paperSize="9" scale="39" fitToHeight="3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Le Roux</dc:creator>
  <cp:lastModifiedBy>Paul Le Roux</cp:lastModifiedBy>
  <cp:lastPrinted>2023-10-25T15:18:18Z</cp:lastPrinted>
  <dcterms:created xsi:type="dcterms:W3CDTF">2023-10-23T11:43:50Z</dcterms:created>
  <dcterms:modified xsi:type="dcterms:W3CDTF">2023-10-25T15:19:37Z</dcterms:modified>
</cp:coreProperties>
</file>